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Saisie" sheetId="1" r:id="rId1"/>
    <sheet name="Résultat" sheetId="2" r:id="rId2"/>
  </sheets>
  <externalReferences>
    <externalReference r:id="rId5"/>
  </externalReferences>
  <definedNames>
    <definedName name="_xlnm.Print_Area" localSheetId="1">'Résultat'!$A$1:$E$53</definedName>
  </definedNames>
  <calcPr fullCalcOnLoad="1"/>
</workbook>
</file>

<file path=xl/sharedStrings.xml><?xml version="1.0" encoding="utf-8"?>
<sst xmlns="http://schemas.openxmlformats.org/spreadsheetml/2006/main" count="44" uniqueCount="36">
  <si>
    <t xml:space="preserve"> </t>
  </si>
  <si>
    <t>AERO-CLUB D'ANDERNOS</t>
  </si>
  <si>
    <t>TABLEAU CHARGEMENT ET CENTRAGE</t>
  </si>
  <si>
    <t>PILOTE + PAX AVANT</t>
  </si>
  <si>
    <t>PAX ARRIERE</t>
  </si>
  <si>
    <t>BAGAGES (40kg max.)</t>
  </si>
  <si>
    <t>TOTAL AVION SANS ESSENCE</t>
  </si>
  <si>
    <t>Masse (kg)</t>
  </si>
  <si>
    <t>Bras Levier (m)</t>
  </si>
  <si>
    <t>Moment (m.kg)</t>
  </si>
  <si>
    <t>Volume (L.)</t>
  </si>
  <si>
    <t>Essence Supplémentaire (50 L)</t>
  </si>
  <si>
    <t>Total Essence</t>
  </si>
  <si>
    <t>TOTAL GENERAL</t>
  </si>
  <si>
    <t>Essence Principal  (densite 0,72l)</t>
  </si>
  <si>
    <t xml:space="preserve">PREPARATION TABLEAU DE CHARGEMENT ET DE CENTRAGE </t>
  </si>
  <si>
    <t xml:space="preserve">   Entrez les valeurs dans les cases blanches</t>
  </si>
  <si>
    <t>Kg</t>
  </si>
  <si>
    <t>Pilote + pax Avant</t>
  </si>
  <si>
    <t>Pax Arrière</t>
  </si>
  <si>
    <r>
      <t xml:space="preserve">Bagages </t>
    </r>
    <r>
      <rPr>
        <i/>
        <sz val="9"/>
        <rFont val="Arial"/>
        <family val="2"/>
      </rPr>
      <t>(maximum 40 kg)</t>
    </r>
  </si>
  <si>
    <t>Masse sans essence</t>
  </si>
  <si>
    <r>
      <t xml:space="preserve">Volume essence Rés. Principal </t>
    </r>
    <r>
      <rPr>
        <i/>
        <sz val="9"/>
        <rFont val="Arial"/>
        <family val="2"/>
      </rPr>
      <t>(100 l utilisables)</t>
    </r>
  </si>
  <si>
    <t>Masse essence réserv. Principal</t>
  </si>
  <si>
    <t>MASSE TOTALE AU DECOLLAGE</t>
  </si>
  <si>
    <t>Masse essence réserv. Suppl.</t>
  </si>
  <si>
    <r>
      <t xml:space="preserve">Volume essence Rés. Suppl. </t>
    </r>
    <r>
      <rPr>
        <i/>
        <sz val="9"/>
        <rFont val="Arial"/>
        <family val="2"/>
      </rPr>
      <t>(50 l utilisables)</t>
    </r>
  </si>
  <si>
    <t>ROBIN DR 400/140 B</t>
  </si>
  <si>
    <t>aca</t>
  </si>
  <si>
    <t>Masse avion vide (Zéro carburant)</t>
  </si>
  <si>
    <t xml:space="preserve">L </t>
  </si>
  <si>
    <t>AVION VIDE (zéro carburant et huile incluse)</t>
  </si>
  <si>
    <t>NOTA : MASSE AVION MESUREE VIDE DE CARBURANT</t>
  </si>
  <si>
    <t>Nom du pilote</t>
  </si>
  <si>
    <t>F-GDYN</t>
  </si>
  <si>
    <t>DR 400/140B  F-GDYN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</si>
</sst>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00"/>
  </numFmts>
  <fonts count="5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14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Arial"/>
      <family val="0"/>
    </font>
    <font>
      <sz val="10.5"/>
      <color indexed="8"/>
      <name val="Arial"/>
      <family val="0"/>
    </font>
    <font>
      <b/>
      <sz val="16"/>
      <color indexed="8"/>
      <name val="Arial"/>
      <family val="0"/>
    </font>
    <font>
      <b/>
      <sz val="14"/>
      <color indexed="8"/>
      <name val="Arial"/>
      <family val="0"/>
    </font>
    <font>
      <sz val="14.7"/>
      <color indexed="8"/>
      <name val="Arial"/>
      <family val="0"/>
    </font>
    <font>
      <sz val="10.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74" fontId="0" fillId="0" borderId="14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74" fontId="0" fillId="0" borderId="17" xfId="0" applyNumberForma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74" fontId="0" fillId="0" borderId="20" xfId="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174" fontId="0" fillId="0" borderId="23" xfId="0" applyNumberForma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5" fillId="34" borderId="27" xfId="0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4" fillId="35" borderId="28" xfId="0" applyFont="1" applyFill="1" applyBorder="1" applyAlignment="1" applyProtection="1">
      <alignment horizontal="center"/>
      <protection/>
    </xf>
    <xf numFmtId="174" fontId="4" fillId="35" borderId="28" xfId="0" applyNumberFormat="1" applyFont="1" applyFill="1" applyBorder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10" fillId="36" borderId="0" xfId="0" applyFont="1" applyFill="1" applyAlignment="1" applyProtection="1">
      <alignment/>
      <protection/>
    </xf>
    <xf numFmtId="0" fontId="10" fillId="36" borderId="16" xfId="0" applyFont="1" applyFill="1" applyBorder="1" applyAlignment="1" applyProtection="1">
      <alignment horizontal="right"/>
      <protection/>
    </xf>
    <xf numFmtId="0" fontId="10" fillId="36" borderId="0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0" fillId="0" borderId="13" xfId="0" applyFont="1" applyBorder="1" applyAlignment="1" applyProtection="1">
      <alignment horizontal="right"/>
      <protection locked="0"/>
    </xf>
    <xf numFmtId="0" fontId="12" fillId="36" borderId="0" xfId="0" applyFont="1" applyFill="1" applyAlignment="1" applyProtection="1">
      <alignment horizontal="left" vertical="center" wrapText="1"/>
      <protection/>
    </xf>
    <xf numFmtId="0" fontId="0" fillId="36" borderId="0" xfId="0" applyFill="1" applyBorder="1" applyAlignment="1" applyProtection="1">
      <alignment horizontal="left"/>
      <protection/>
    </xf>
    <xf numFmtId="0" fontId="10" fillId="36" borderId="0" xfId="0" applyFont="1" applyFill="1" applyAlignment="1" applyProtection="1">
      <alignment vertical="center"/>
      <protection/>
    </xf>
    <xf numFmtId="0" fontId="10" fillId="36" borderId="0" xfId="0" applyFont="1" applyFill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/>
    </xf>
    <xf numFmtId="2" fontId="10" fillId="36" borderId="16" xfId="0" applyNumberFormat="1" applyFont="1" applyFill="1" applyBorder="1" applyAlignment="1" applyProtection="1">
      <alignment horizontal="right"/>
      <protection/>
    </xf>
    <xf numFmtId="0" fontId="0" fillId="36" borderId="0" xfId="0" applyFont="1" applyFill="1" applyAlignment="1" applyProtection="1">
      <alignment/>
      <protection/>
    </xf>
    <xf numFmtId="2" fontId="13" fillId="36" borderId="16" xfId="0" applyNumberFormat="1" applyFont="1" applyFill="1" applyBorder="1" applyAlignment="1" applyProtection="1">
      <alignment horizontal="right"/>
      <protection/>
    </xf>
    <xf numFmtId="0" fontId="13" fillId="36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0" fillId="0" borderId="16" xfId="0" applyFont="1" applyBorder="1" applyAlignment="1" applyProtection="1">
      <alignment horizontal="right" vertical="center"/>
      <protection locked="0"/>
    </xf>
    <xf numFmtId="0" fontId="10" fillId="36" borderId="0" xfId="0" applyFont="1" applyFill="1" applyBorder="1" applyAlignment="1" applyProtection="1">
      <alignment horizontal="left" vertical="center"/>
      <protection/>
    </xf>
    <xf numFmtId="0" fontId="2" fillId="33" borderId="29" xfId="0" applyFont="1" applyFill="1" applyBorder="1" applyAlignment="1" applyProtection="1">
      <alignment/>
      <protection/>
    </xf>
    <xf numFmtId="0" fontId="0" fillId="35" borderId="27" xfId="0" applyFill="1" applyBorder="1" applyAlignment="1" applyProtection="1">
      <alignment horizontal="center"/>
      <protection/>
    </xf>
    <xf numFmtId="0" fontId="0" fillId="35" borderId="22" xfId="0" applyFill="1" applyBorder="1" applyAlignment="1" applyProtection="1">
      <alignment horizontal="center"/>
      <protection/>
    </xf>
    <xf numFmtId="0" fontId="0" fillId="35" borderId="23" xfId="0" applyFill="1" applyBorder="1" applyAlignment="1" applyProtection="1">
      <alignment horizontal="center"/>
      <protection/>
    </xf>
    <xf numFmtId="0" fontId="0" fillId="35" borderId="28" xfId="0" applyFill="1" applyBorder="1" applyAlignment="1" applyProtection="1">
      <alignment horizontal="center"/>
      <protection/>
    </xf>
    <xf numFmtId="0" fontId="0" fillId="35" borderId="30" xfId="0" applyFill="1" applyBorder="1" applyAlignment="1" applyProtection="1">
      <alignment/>
      <protection/>
    </xf>
    <xf numFmtId="2" fontId="0" fillId="0" borderId="13" xfId="0" applyNumberFormat="1" applyBorder="1" applyAlignment="1" applyProtection="1">
      <alignment/>
      <protection/>
    </xf>
    <xf numFmtId="0" fontId="0" fillId="35" borderId="31" xfId="0" applyFill="1" applyBorder="1" applyAlignment="1" applyProtection="1">
      <alignment/>
      <protection/>
    </xf>
    <xf numFmtId="2" fontId="0" fillId="0" borderId="19" xfId="0" applyNumberFormat="1" applyBorder="1" applyAlignment="1" applyProtection="1">
      <alignment/>
      <protection/>
    </xf>
    <xf numFmtId="0" fontId="0" fillId="36" borderId="0" xfId="0" applyFill="1" applyAlignment="1">
      <alignment/>
    </xf>
    <xf numFmtId="0" fontId="9" fillId="36" borderId="0" xfId="0" applyFont="1" applyFill="1" applyAlignment="1">
      <alignment horizontal="left"/>
    </xf>
    <xf numFmtId="0" fontId="8" fillId="36" borderId="0" xfId="0" applyFont="1" applyFill="1" applyAlignment="1">
      <alignment horizontal="center"/>
    </xf>
    <xf numFmtId="0" fontId="16" fillId="36" borderId="0" xfId="0" applyFont="1" applyFill="1" applyAlignment="1">
      <alignment horizontal="right"/>
    </xf>
    <xf numFmtId="0" fontId="10" fillId="36" borderId="0" xfId="0" applyFont="1" applyFill="1" applyAlignment="1">
      <alignment/>
    </xf>
    <xf numFmtId="0" fontId="10" fillId="36" borderId="0" xfId="0" applyFont="1" applyFill="1" applyAlignment="1">
      <alignment horizontal="right"/>
    </xf>
    <xf numFmtId="0" fontId="10" fillId="36" borderId="0" xfId="0" applyFont="1" applyFill="1" applyAlignment="1">
      <alignment horizontal="left"/>
    </xf>
    <xf numFmtId="22" fontId="10" fillId="36" borderId="0" xfId="0" applyNumberFormat="1" applyFont="1" applyFill="1" applyAlignment="1">
      <alignment horizontal="left"/>
    </xf>
    <xf numFmtId="0" fontId="10" fillId="0" borderId="0" xfId="0" applyFont="1" applyAlignment="1">
      <alignment/>
    </xf>
    <xf numFmtId="0" fontId="12" fillId="36" borderId="0" xfId="0" applyFont="1" applyFill="1" applyAlignment="1" applyProtection="1">
      <alignment horizontal="center" vertical="center" wrapText="1"/>
      <protection/>
    </xf>
    <xf numFmtId="0" fontId="10" fillId="36" borderId="0" xfId="0" applyFont="1" applyFill="1" applyAlignment="1" applyProtection="1">
      <alignment horizontal="right" vertical="center"/>
      <protection/>
    </xf>
    <xf numFmtId="0" fontId="12" fillId="36" borderId="0" xfId="0" applyFont="1" applyFill="1" applyAlignment="1" applyProtection="1">
      <alignment horizontal="left" vertical="center" wrapText="1"/>
      <protection/>
    </xf>
    <xf numFmtId="0" fontId="10" fillId="36" borderId="0" xfId="0" applyFont="1" applyFill="1" applyAlignment="1" applyProtection="1">
      <alignment horizontal="right"/>
      <protection/>
    </xf>
    <xf numFmtId="0" fontId="13" fillId="36" borderId="0" xfId="0" applyFont="1" applyFill="1" applyAlignment="1" applyProtection="1">
      <alignment horizontal="right"/>
      <protection/>
    </xf>
    <xf numFmtId="0" fontId="10" fillId="36" borderId="0" xfId="0" applyFont="1" applyFill="1" applyBorder="1" applyAlignment="1" applyProtection="1">
      <alignment horizontal="right"/>
      <protection/>
    </xf>
    <xf numFmtId="0" fontId="8" fillId="36" borderId="32" xfId="0" applyFont="1" applyFill="1" applyBorder="1" applyAlignment="1" applyProtection="1">
      <alignment horizontal="center"/>
      <protection/>
    </xf>
    <xf numFmtId="0" fontId="8" fillId="36" borderId="33" xfId="0" applyFont="1" applyFill="1" applyBorder="1" applyAlignment="1" applyProtection="1">
      <alignment horizontal="center"/>
      <protection/>
    </xf>
    <xf numFmtId="0" fontId="8" fillId="36" borderId="18" xfId="0" applyFont="1" applyFill="1" applyBorder="1" applyAlignment="1" applyProtection="1">
      <alignment horizontal="center"/>
      <protection/>
    </xf>
    <xf numFmtId="0" fontId="8" fillId="36" borderId="34" xfId="0" applyFont="1" applyFill="1" applyBorder="1" applyAlignment="1" applyProtection="1">
      <alignment horizontal="center"/>
      <protection/>
    </xf>
    <xf numFmtId="0" fontId="8" fillId="36" borderId="35" xfId="0" applyFont="1" applyFill="1" applyBorder="1" applyAlignment="1" applyProtection="1">
      <alignment horizontal="center"/>
      <protection/>
    </xf>
    <xf numFmtId="0" fontId="8" fillId="36" borderId="12" xfId="0" applyFont="1" applyFill="1" applyBorder="1" applyAlignment="1" applyProtection="1">
      <alignment horizontal="center"/>
      <protection/>
    </xf>
    <xf numFmtId="0" fontId="10" fillId="36" borderId="36" xfId="0" applyFont="1" applyFill="1" applyBorder="1" applyAlignment="1" applyProtection="1">
      <alignment horizontal="right"/>
      <protection/>
    </xf>
    <xf numFmtId="0" fontId="10" fillId="0" borderId="16" xfId="0" applyFont="1" applyBorder="1" applyAlignment="1" applyProtection="1">
      <alignment horizontal="left"/>
      <protection locked="0"/>
    </xf>
    <xf numFmtId="0" fontId="4" fillId="35" borderId="37" xfId="0" applyFont="1" applyFill="1" applyBorder="1" applyAlignment="1" applyProtection="1">
      <alignment horizontal="center"/>
      <protection/>
    </xf>
    <xf numFmtId="0" fontId="4" fillId="35" borderId="38" xfId="0" applyFont="1" applyFill="1" applyBorder="1" applyAlignment="1" applyProtection="1">
      <alignment horizontal="center"/>
      <protection/>
    </xf>
    <xf numFmtId="0" fontId="0" fillId="35" borderId="39" xfId="0" applyFill="1" applyBorder="1" applyAlignment="1" applyProtection="1">
      <alignment horizontal="center"/>
      <protection/>
    </xf>
    <xf numFmtId="0" fontId="0" fillId="35" borderId="40" xfId="0" applyFill="1" applyBorder="1" applyAlignment="1" applyProtection="1">
      <alignment horizontal="center"/>
      <protection/>
    </xf>
    <xf numFmtId="0" fontId="5" fillId="34" borderId="37" xfId="0" applyFont="1" applyFill="1" applyBorder="1" applyAlignment="1" applyProtection="1">
      <alignment horizontal="center"/>
      <protection/>
    </xf>
    <xf numFmtId="0" fontId="5" fillId="34" borderId="38" xfId="0" applyFont="1" applyFill="1" applyBorder="1" applyAlignment="1" applyProtection="1">
      <alignment horizontal="center"/>
      <protection/>
    </xf>
    <xf numFmtId="0" fontId="17" fillId="0" borderId="41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22" fontId="13" fillId="0" borderId="43" xfId="0" applyNumberFormat="1" applyFont="1" applyBorder="1" applyAlignment="1">
      <alignment horizontal="center"/>
    </xf>
    <xf numFmtId="22" fontId="13" fillId="0" borderId="44" xfId="0" applyNumberFormat="1" applyFont="1" applyBorder="1" applyAlignment="1">
      <alignment horizontal="center"/>
    </xf>
    <xf numFmtId="0" fontId="0" fillId="35" borderId="29" xfId="0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 horizontal="center"/>
      <protection/>
    </xf>
    <xf numFmtId="0" fontId="0" fillId="35" borderId="45" xfId="0" applyFill="1" applyBorder="1" applyAlignment="1" applyProtection="1">
      <alignment horizontal="center"/>
      <protection/>
    </xf>
    <xf numFmtId="0" fontId="0" fillId="35" borderId="46" xfId="0" applyFill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center"/>
      <protection/>
    </xf>
    <xf numFmtId="0" fontId="0" fillId="0" borderId="47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1" fillId="33" borderId="48" xfId="0" applyFont="1" applyFill="1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14" fillId="33" borderId="25" xfId="0" applyFont="1" applyFill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DOMAINE MASSE - BRAS DE LEVIER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885"/>
          <c:w val="0.94175"/>
          <c:h val="0.70925"/>
        </c:manualLayout>
      </c:layout>
      <c:scatterChart>
        <c:scatterStyle val="lineMarker"/>
        <c:varyColors val="0"/>
        <c:ser>
          <c:idx val="0"/>
          <c:order val="0"/>
          <c:tx>
            <c:v>Domaine du Centrage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Résultat!$I$6:$I$10</c:f>
              <c:numCache/>
            </c:numRef>
          </c:xVal>
          <c:yVal>
            <c:numRef>
              <c:f>Résultat!$H$6:$H$10</c:f>
              <c:numCache/>
            </c:numRef>
          </c:yVal>
          <c:smooth val="0"/>
        </c:ser>
        <c:ser>
          <c:idx val="1"/>
          <c:order val="1"/>
          <c:tx>
            <c:v>Masse Maxi Structure au Décollage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Résultat!$D$22</c:f>
              <c:numCache/>
            </c:numRef>
          </c:xVal>
          <c:yVal>
            <c:numRef>
              <c:f>Résultat!$C$22</c:f>
              <c:numCache/>
            </c:numRef>
          </c:yVal>
          <c:smooth val="0"/>
        </c:ser>
        <c:ser>
          <c:idx val="2"/>
          <c:order val="2"/>
          <c:tx>
            <c:v>Masse maxi sans Carburant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Résultat!$D$13</c:f>
              <c:numCache/>
            </c:numRef>
          </c:xVal>
          <c:yVal>
            <c:numRef>
              <c:f>Résultat!$C$13</c:f>
              <c:numCache/>
            </c:numRef>
          </c:yVal>
          <c:smooth val="0"/>
        </c:ser>
        <c:ser>
          <c:idx val="3"/>
          <c:order val="3"/>
          <c:tx>
            <c:v>Evolution du Centrage au cours du Vol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(Résultat!$D$22,Résultat!$D$13)</c:f>
              <c:numCache/>
            </c:numRef>
          </c:xVal>
          <c:yVal>
            <c:numRef>
              <c:f>(Résultat!$C$22,Résultat!$C$13)</c:f>
              <c:numCache/>
            </c:numRef>
          </c:yVal>
          <c:smooth val="0"/>
        </c:ser>
        <c:axId val="65502095"/>
        <c:axId val="52647944"/>
      </c:scatterChart>
      <c:valAx>
        <c:axId val="65502095"/>
        <c:scaling>
          <c:orientation val="minMax"/>
          <c:max val="0.6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BRAS DE LEVIER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47944"/>
        <c:crossesAt val="602"/>
        <c:crossBetween val="midCat"/>
        <c:dispUnits/>
        <c:majorUnit val="0.1"/>
        <c:minorUnit val="0.01"/>
      </c:valAx>
      <c:valAx>
        <c:axId val="52647944"/>
        <c:scaling>
          <c:orientation val="minMax"/>
          <c:max val="108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MASSE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02095"/>
        <c:crossesAt val="0.2"/>
        <c:crossBetween val="midCat"/>
        <c:dispUnits/>
        <c:majorUnit val="100"/>
        <c:minorUnit val="40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185"/>
          <c:y val="0.8665"/>
          <c:w val="0.97975"/>
          <c:h val="0.1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0.48625</cdr:x>
      <cdr:y>0.35525</cdr:y>
    </cdr:from>
    <cdr:to>
      <cdr:x>0.7405</cdr:x>
      <cdr:y>0.4055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2771775" y="1524000"/>
          <a:ext cx="1457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0.49825</cdr:x>
      <cdr:y>0.3515</cdr:y>
    </cdr:from>
    <cdr:to>
      <cdr:x>0.5905</cdr:x>
      <cdr:y>0.4</cdr:y>
    </cdr:to>
    <cdr:sp fLocksText="0">
      <cdr:nvSpPr>
        <cdr:cNvPr id="2" name="Text Box 3"/>
        <cdr:cNvSpPr txBox="1">
          <a:spLocks noChangeArrowheads="1"/>
        </cdr:cNvSpPr>
      </cdr:nvSpPr>
      <cdr:spPr>
        <a:xfrm>
          <a:off x="2838450" y="150495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0.49825</cdr:x>
      <cdr:y>0.37425</cdr:y>
    </cdr:from>
    <cdr:to>
      <cdr:x>0.74575</cdr:x>
      <cdr:y>0.41825</cdr:y>
    </cdr:to>
    <cdr:sp fLocksText="0">
      <cdr:nvSpPr>
        <cdr:cNvPr id="3" name="Text Box 4"/>
        <cdr:cNvSpPr txBox="1">
          <a:spLocks noChangeArrowheads="1"/>
        </cdr:cNvSpPr>
      </cdr:nvSpPr>
      <cdr:spPr>
        <a:xfrm>
          <a:off x="2838450" y="1600200"/>
          <a:ext cx="1419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4</xdr:col>
      <xdr:colOff>866775</xdr:colOff>
      <xdr:row>50</xdr:row>
      <xdr:rowOff>85725</xdr:rowOff>
    </xdr:to>
    <xdr:graphicFrame>
      <xdr:nvGraphicFramePr>
        <xdr:cNvPr id="1" name="Chart 4"/>
        <xdr:cNvGraphicFramePr/>
      </xdr:nvGraphicFramePr>
      <xdr:xfrm>
        <a:off x="9525" y="4391025"/>
        <a:ext cx="57150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914400</xdr:colOff>
      <xdr:row>29</xdr:row>
      <xdr:rowOff>38100</xdr:rowOff>
    </xdr:from>
    <xdr:to>
      <xdr:col>2</xdr:col>
      <xdr:colOff>428625</xdr:colOff>
      <xdr:row>30</xdr:row>
      <xdr:rowOff>47625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14400" y="5238750"/>
          <a:ext cx="2409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MASSE MAXI AU DECOLLAGE 1000 Kg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entrage_B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isie"/>
      <sheetName val="Résultat"/>
      <sheetName val="Version Imprim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K34"/>
  <sheetViews>
    <sheetView tabSelected="1" zoomScalePageLayoutView="0" workbookViewId="0" topLeftCell="A1">
      <selection activeCell="O14" sqref="O14"/>
    </sheetView>
  </sheetViews>
  <sheetFormatPr defaultColWidth="11.421875" defaultRowHeight="12.75"/>
  <cols>
    <col min="1" max="1" width="1.7109375" style="1" customWidth="1"/>
    <col min="2" max="2" width="25.57421875" style="1" customWidth="1"/>
    <col min="3" max="3" width="12.140625" style="1" customWidth="1"/>
    <col min="4" max="4" width="9.8515625" style="1" customWidth="1"/>
    <col min="5" max="5" width="9.28125" style="1" customWidth="1"/>
    <col min="6" max="6" width="37.00390625" style="1" customWidth="1"/>
    <col min="7" max="7" width="2.57421875" style="1" customWidth="1"/>
    <col min="8" max="16384" width="11.421875" style="1" customWidth="1"/>
  </cols>
  <sheetData>
    <row r="1" spans="1:11" ht="6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">
      <c r="A2" s="27"/>
      <c r="B2" s="70" t="s">
        <v>15</v>
      </c>
      <c r="C2" s="71"/>
      <c r="D2" s="71"/>
      <c r="E2" s="71"/>
      <c r="F2" s="72"/>
      <c r="G2" s="27"/>
      <c r="H2" s="27"/>
      <c r="I2" s="27"/>
      <c r="J2" s="27"/>
      <c r="K2" s="27"/>
    </row>
    <row r="3" spans="1:11" ht="18">
      <c r="A3" s="27"/>
      <c r="B3" s="73" t="s">
        <v>35</v>
      </c>
      <c r="C3" s="74"/>
      <c r="D3" s="74"/>
      <c r="E3" s="74"/>
      <c r="F3" s="75"/>
      <c r="G3" s="27"/>
      <c r="H3" s="27"/>
      <c r="I3" s="27"/>
      <c r="J3" s="27"/>
      <c r="K3" s="27"/>
    </row>
    <row r="4" spans="1:11" ht="18">
      <c r="A4" s="55"/>
      <c r="B4" s="56" t="s">
        <v>16</v>
      </c>
      <c r="C4" s="57"/>
      <c r="D4" s="57"/>
      <c r="E4" s="57"/>
      <c r="F4" s="58"/>
      <c r="G4" s="55"/>
      <c r="H4" s="55"/>
      <c r="I4" s="55"/>
      <c r="J4" s="55"/>
      <c r="K4" s="55"/>
    </row>
    <row r="5" spans="1:11" ht="3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s="63" customFormat="1" ht="12.75" customHeight="1">
      <c r="A6" s="59"/>
      <c r="B6" s="60" t="s">
        <v>33</v>
      </c>
      <c r="C6" s="77"/>
      <c r="D6" s="77"/>
      <c r="E6" s="61"/>
      <c r="F6" s="62">
        <f ca="1">NOW()</f>
        <v>45211.77295034722</v>
      </c>
      <c r="G6" s="59"/>
      <c r="H6" s="59"/>
      <c r="I6" s="59"/>
      <c r="J6" s="59"/>
      <c r="K6" s="59"/>
    </row>
    <row r="7" spans="1:11" ht="3" customHeight="1">
      <c r="A7" s="27"/>
      <c r="B7" s="27"/>
      <c r="C7" s="27"/>
      <c r="D7" s="27"/>
      <c r="E7" s="28"/>
      <c r="F7" s="27"/>
      <c r="G7" s="27"/>
      <c r="H7" s="27"/>
      <c r="I7" s="27"/>
      <c r="J7" s="27"/>
      <c r="K7" s="27"/>
    </row>
    <row r="8" spans="1:11" s="32" customFormat="1" ht="12">
      <c r="A8" s="29"/>
      <c r="B8" s="67" t="s">
        <v>29</v>
      </c>
      <c r="C8" s="76"/>
      <c r="D8" s="30">
        <v>615</v>
      </c>
      <c r="E8" s="31" t="s">
        <v>17</v>
      </c>
      <c r="F8" s="29"/>
      <c r="G8" s="29"/>
      <c r="H8" s="29"/>
      <c r="I8" s="29"/>
      <c r="J8" s="29"/>
      <c r="K8" s="29"/>
    </row>
    <row r="9" spans="1:11" s="32" customFormat="1" ht="12">
      <c r="A9" s="29"/>
      <c r="B9" s="67" t="s">
        <v>18</v>
      </c>
      <c r="C9" s="69"/>
      <c r="D9" s="33">
        <v>55</v>
      </c>
      <c r="E9" s="31" t="s">
        <v>17</v>
      </c>
      <c r="F9" s="29"/>
      <c r="G9" s="29"/>
      <c r="H9" s="29"/>
      <c r="I9" s="29"/>
      <c r="J9" s="29"/>
      <c r="K9" s="29"/>
    </row>
    <row r="10" spans="1:11" s="32" customFormat="1" ht="12">
      <c r="A10" s="29"/>
      <c r="B10" s="67" t="s">
        <v>19</v>
      </c>
      <c r="C10" s="69"/>
      <c r="D10" s="33">
        <v>55</v>
      </c>
      <c r="E10" s="31" t="s">
        <v>17</v>
      </c>
      <c r="F10" s="29"/>
      <c r="G10" s="29"/>
      <c r="H10" s="29"/>
      <c r="I10" s="29"/>
      <c r="J10" s="29"/>
      <c r="K10" s="29"/>
    </row>
    <row r="11" spans="1:11" s="32" customFormat="1" ht="12">
      <c r="A11" s="29"/>
      <c r="B11" s="67" t="s">
        <v>20</v>
      </c>
      <c r="C11" s="69"/>
      <c r="D11" s="33">
        <v>55</v>
      </c>
      <c r="E11" s="31" t="s">
        <v>17</v>
      </c>
      <c r="F11" s="66" t="str">
        <f>IF(D11&gt;40,"ATTENTION LA MASSE MAXI DE BAGAGE EST DE 40 Kg"," ")</f>
        <v>ATTENTION LA MASSE MAXI DE BAGAGE EST DE 40 Kg</v>
      </c>
      <c r="G11" s="66"/>
      <c r="H11" s="66"/>
      <c r="I11" s="66"/>
      <c r="J11" s="66"/>
      <c r="K11" s="29"/>
    </row>
    <row r="12" spans="1:11" ht="6" customHeight="1">
      <c r="A12" s="27"/>
      <c r="B12" s="27"/>
      <c r="C12" s="27"/>
      <c r="D12" s="27"/>
      <c r="E12" s="35"/>
      <c r="F12" s="27"/>
      <c r="G12" s="27"/>
      <c r="H12" s="27"/>
      <c r="I12" s="27"/>
      <c r="J12" s="27"/>
      <c r="K12" s="27"/>
    </row>
    <row r="13" spans="1:11" s="32" customFormat="1" ht="12">
      <c r="A13" s="29"/>
      <c r="B13" s="67" t="s">
        <v>21</v>
      </c>
      <c r="C13" s="69"/>
      <c r="D13" s="30">
        <f>SUM(D8:D11)</f>
        <v>780</v>
      </c>
      <c r="E13" s="31" t="s">
        <v>17</v>
      </c>
      <c r="F13" s="66"/>
      <c r="G13" s="66"/>
      <c r="H13" s="66"/>
      <c r="I13" s="66"/>
      <c r="J13" s="66"/>
      <c r="K13" s="29"/>
    </row>
    <row r="14" spans="1:11" ht="5.25" customHeight="1">
      <c r="A14" s="27"/>
      <c r="B14" s="27"/>
      <c r="C14" s="27"/>
      <c r="D14" s="27"/>
      <c r="E14" s="35"/>
      <c r="F14" s="27"/>
      <c r="G14" s="27"/>
      <c r="H14" s="27"/>
      <c r="I14" s="27"/>
      <c r="J14" s="27"/>
      <c r="K14" s="27"/>
    </row>
    <row r="15" spans="1:11" s="38" customFormat="1" ht="12">
      <c r="A15" s="36"/>
      <c r="B15" s="65" t="s">
        <v>22</v>
      </c>
      <c r="C15" s="65"/>
      <c r="D15" s="44">
        <v>100</v>
      </c>
      <c r="E15" s="45" t="s">
        <v>30</v>
      </c>
      <c r="F15" s="66" t="str">
        <f>IF(D15&gt;100,"ATTENTION MAXI CARBURANT UTILISABLE: 100 litres"," ")</f>
        <v> </v>
      </c>
      <c r="G15" s="66"/>
      <c r="H15" s="66"/>
      <c r="I15" s="66"/>
      <c r="J15" s="66"/>
      <c r="K15" s="36"/>
    </row>
    <row r="16" spans="1:11" s="38" customFormat="1" ht="12">
      <c r="A16" s="36"/>
      <c r="B16" s="65" t="s">
        <v>26</v>
      </c>
      <c r="C16" s="65"/>
      <c r="D16" s="44">
        <v>50</v>
      </c>
      <c r="E16" s="45" t="s">
        <v>30</v>
      </c>
      <c r="F16" s="66" t="str">
        <f>IF(D16&gt;50,"ATTENTION MAXI CARBURANT UTILISABLE: 50 litres"," ")</f>
        <v> </v>
      </c>
      <c r="G16" s="66"/>
      <c r="H16" s="66"/>
      <c r="I16" s="66"/>
      <c r="J16" s="66"/>
      <c r="K16" s="36"/>
    </row>
    <row r="17" spans="1:11" s="38" customFormat="1" ht="6" customHeight="1">
      <c r="A17" s="36"/>
      <c r="B17" s="37"/>
      <c r="C17" s="37"/>
      <c r="D17" s="37"/>
      <c r="E17" s="45"/>
      <c r="F17" s="34"/>
      <c r="G17" s="34"/>
      <c r="H17" s="34"/>
      <c r="I17" s="34"/>
      <c r="J17" s="34"/>
      <c r="K17" s="36"/>
    </row>
    <row r="18" spans="1:11" s="38" customFormat="1" ht="12">
      <c r="A18" s="36"/>
      <c r="B18" s="67" t="s">
        <v>23</v>
      </c>
      <c r="C18" s="67"/>
      <c r="D18" s="39">
        <f>D15*0.72</f>
        <v>72</v>
      </c>
      <c r="E18" s="31" t="s">
        <v>17</v>
      </c>
      <c r="F18" s="34"/>
      <c r="G18" s="34"/>
      <c r="H18" s="34"/>
      <c r="I18" s="34"/>
      <c r="J18" s="34"/>
      <c r="K18" s="36"/>
    </row>
    <row r="19" spans="1:11" s="32" customFormat="1" ht="12">
      <c r="A19" s="29"/>
      <c r="B19" s="67" t="s">
        <v>25</v>
      </c>
      <c r="C19" s="67"/>
      <c r="D19" s="39">
        <f>D16*0.72</f>
        <v>36</v>
      </c>
      <c r="E19" s="31" t="s">
        <v>17</v>
      </c>
      <c r="F19" s="29"/>
      <c r="G19" s="29"/>
      <c r="H19" s="29"/>
      <c r="I19" s="29"/>
      <c r="J19" s="29"/>
      <c r="K19" s="29"/>
    </row>
    <row r="20" spans="1:11" ht="6" customHeight="1">
      <c r="A20" s="27"/>
      <c r="B20" s="27"/>
      <c r="C20" s="27"/>
      <c r="D20" s="27"/>
      <c r="E20" s="28"/>
      <c r="F20" s="27"/>
      <c r="G20" s="27"/>
      <c r="H20" s="27"/>
      <c r="I20" s="27"/>
      <c r="J20" s="27"/>
      <c r="K20" s="27"/>
    </row>
    <row r="21" spans="1:11" s="43" customFormat="1" ht="12.75">
      <c r="A21" s="40"/>
      <c r="B21" s="68" t="s">
        <v>24</v>
      </c>
      <c r="C21" s="68"/>
      <c r="D21" s="41">
        <f>D13+D18+D19</f>
        <v>888</v>
      </c>
      <c r="E21" s="42" t="s">
        <v>17</v>
      </c>
      <c r="F21" s="27"/>
      <c r="G21" s="40"/>
      <c r="H21" s="40"/>
      <c r="I21" s="40"/>
      <c r="J21" s="40"/>
      <c r="K21" s="40"/>
    </row>
    <row r="22" spans="1:11" s="38" customFormat="1" ht="28.5" customHeight="1">
      <c r="A22" s="36"/>
      <c r="B22" s="64" t="str">
        <f>IF(D21&gt;1000,"ATTENTION LA MASSE TOTALE AU DECOLLAGE  
DEPASSE LA MASSE MAXIMALE AUTORISEE QUI EST DE 1000 Kg"," ")</f>
        <v> </v>
      </c>
      <c r="C22" s="64"/>
      <c r="D22" s="64"/>
      <c r="E22" s="64"/>
      <c r="F22" s="64"/>
      <c r="G22" s="36"/>
      <c r="H22" s="36"/>
      <c r="I22" s="36"/>
      <c r="J22" s="36"/>
      <c r="K22" s="36"/>
    </row>
    <row r="23" spans="1:11" ht="5.2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ht="7.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1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1:11" ht="12.75">
      <c r="A33" s="27"/>
      <c r="B33" s="27" t="s">
        <v>28</v>
      </c>
      <c r="C33" s="27"/>
      <c r="D33" s="27"/>
      <c r="E33" s="27"/>
      <c r="F33" s="27"/>
      <c r="G33" s="27"/>
      <c r="H33" s="27"/>
      <c r="I33" s="27"/>
      <c r="J33" s="27"/>
      <c r="K33" s="27"/>
    </row>
    <row r="34" spans="1:11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</row>
  </sheetData>
  <sheetProtection password="CC0E" sheet="1"/>
  <mergeCells count="18">
    <mergeCell ref="B10:C10"/>
    <mergeCell ref="B11:C11"/>
    <mergeCell ref="F11:J11"/>
    <mergeCell ref="B13:C13"/>
    <mergeCell ref="F13:J13"/>
    <mergeCell ref="B2:F2"/>
    <mergeCell ref="B3:F3"/>
    <mergeCell ref="B8:C8"/>
    <mergeCell ref="B9:C9"/>
    <mergeCell ref="C6:D6"/>
    <mergeCell ref="B22:F22"/>
    <mergeCell ref="B16:C16"/>
    <mergeCell ref="F16:J16"/>
    <mergeCell ref="B19:C19"/>
    <mergeCell ref="B15:C15"/>
    <mergeCell ref="F15:J15"/>
    <mergeCell ref="B18:C18"/>
    <mergeCell ref="B21:C21"/>
  </mergeCells>
  <conditionalFormatting sqref="D21">
    <cfRule type="cellIs" priority="1" dxfId="1" operator="greaterThan" stopIfTrue="1">
      <formula>1000</formula>
    </cfRule>
    <cfRule type="cellIs" priority="2" dxfId="1" operator="greaterThan" stopIfTrue="1">
      <formula>1000</formula>
    </cfRule>
    <cfRule type="expression" priority="5" dxfId="0" stopIfTrue="1">
      <formula>"&gt;1000"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2:I22"/>
  <sheetViews>
    <sheetView showZeros="0" zoomScalePageLayoutView="0" workbookViewId="0" topLeftCell="A1">
      <selection activeCell="D19" sqref="D19"/>
    </sheetView>
  </sheetViews>
  <sheetFormatPr defaultColWidth="11.57421875" defaultRowHeight="12.75"/>
  <cols>
    <col min="1" max="1" width="29.7109375" style="1" customWidth="1"/>
    <col min="2" max="2" width="13.7109375" style="1" customWidth="1"/>
    <col min="3" max="5" width="14.7109375" style="1" customWidth="1"/>
    <col min="6" max="16384" width="11.57421875" style="1" customWidth="1"/>
  </cols>
  <sheetData>
    <row r="1" ht="13.5" thickBot="1"/>
    <row r="2" spans="1:5" ht="15.75" customHeight="1" thickBot="1" thickTop="1">
      <c r="A2" s="46" t="s">
        <v>1</v>
      </c>
      <c r="B2" s="2"/>
      <c r="C2" s="95" t="s">
        <v>27</v>
      </c>
      <c r="D2" s="96"/>
      <c r="E2" s="97"/>
    </row>
    <row r="3" spans="1:5" ht="21" thickBot="1">
      <c r="A3" s="84">
        <f>'[1]Saisie'!C6</f>
        <v>0</v>
      </c>
      <c r="B3" s="85"/>
      <c r="C3" s="98" t="s">
        <v>34</v>
      </c>
      <c r="D3" s="99"/>
      <c r="E3" s="100"/>
    </row>
    <row r="4" spans="1:5" ht="14.25" thickBot="1" thickTop="1">
      <c r="A4" s="86">
        <f ca="1">NOW()</f>
        <v>45211.77295034722</v>
      </c>
      <c r="B4" s="87"/>
      <c r="C4" s="92" t="s">
        <v>2</v>
      </c>
      <c r="D4" s="93"/>
      <c r="E4" s="94"/>
    </row>
    <row r="5" spans="1:5" ht="12.75">
      <c r="A5" s="3"/>
      <c r="B5" s="3"/>
      <c r="C5" s="4"/>
      <c r="D5" s="4"/>
      <c r="E5" s="4"/>
    </row>
    <row r="6" spans="1:9" ht="12.75">
      <c r="A6" s="5" t="s">
        <v>32</v>
      </c>
      <c r="H6" s="1">
        <v>611</v>
      </c>
      <c r="I6" s="1">
        <v>0.206</v>
      </c>
    </row>
    <row r="7" spans="8:9" ht="13.5" thickBot="1">
      <c r="H7" s="1">
        <v>750</v>
      </c>
      <c r="I7" s="1">
        <v>0.206</v>
      </c>
    </row>
    <row r="8" spans="1:9" ht="14.25" thickBot="1" thickTop="1">
      <c r="A8" s="6"/>
      <c r="B8" s="6"/>
      <c r="C8" s="47" t="s">
        <v>7</v>
      </c>
      <c r="D8" s="48" t="s">
        <v>8</v>
      </c>
      <c r="E8" s="49" t="s">
        <v>9</v>
      </c>
      <c r="H8" s="1">
        <v>1000</v>
      </c>
      <c r="I8" s="1">
        <v>0.428</v>
      </c>
    </row>
    <row r="9" spans="1:9" ht="13.5" thickTop="1">
      <c r="A9" s="88" t="s">
        <v>31</v>
      </c>
      <c r="B9" s="89"/>
      <c r="C9" s="7">
        <f>Saisie!D8</f>
        <v>615</v>
      </c>
      <c r="D9" s="8">
        <v>0.328</v>
      </c>
      <c r="E9" s="9">
        <f>C9*D9</f>
        <v>201.72</v>
      </c>
      <c r="G9" s="1" t="s">
        <v>0</v>
      </c>
      <c r="H9" s="1">
        <v>1000</v>
      </c>
      <c r="I9" s="1">
        <v>0.564</v>
      </c>
    </row>
    <row r="10" spans="1:9" ht="12.75">
      <c r="A10" s="90" t="s">
        <v>3</v>
      </c>
      <c r="B10" s="91"/>
      <c r="C10" s="10">
        <f>Saisie!D9</f>
        <v>55</v>
      </c>
      <c r="D10" s="11">
        <v>0.41</v>
      </c>
      <c r="E10" s="12">
        <f>C10*D10</f>
        <v>22.549999999999997</v>
      </c>
      <c r="H10" s="1">
        <v>611</v>
      </c>
      <c r="I10" s="1">
        <v>0.564</v>
      </c>
    </row>
    <row r="11" spans="1:5" ht="12.75">
      <c r="A11" s="90" t="s">
        <v>4</v>
      </c>
      <c r="B11" s="91"/>
      <c r="C11" s="10">
        <f>Saisie!D10</f>
        <v>55</v>
      </c>
      <c r="D11" s="11">
        <v>1.19</v>
      </c>
      <c r="E11" s="12">
        <f>C11*D11</f>
        <v>65.45</v>
      </c>
    </row>
    <row r="12" spans="1:5" ht="13.5" thickBot="1">
      <c r="A12" s="80" t="s">
        <v>5</v>
      </c>
      <c r="B12" s="81"/>
      <c r="C12" s="13">
        <f>Saisie!D11</f>
        <v>55</v>
      </c>
      <c r="D12" s="14">
        <v>1.9</v>
      </c>
      <c r="E12" s="15">
        <f>C12*D12</f>
        <v>104.5</v>
      </c>
    </row>
    <row r="13" spans="1:5" ht="17.25" thickBot="1" thickTop="1">
      <c r="A13" s="82" t="s">
        <v>6</v>
      </c>
      <c r="B13" s="83"/>
      <c r="C13" s="16">
        <f>SUM(C9:C12)</f>
        <v>780</v>
      </c>
      <c r="D13" s="17">
        <f>E13/C13</f>
        <v>0.5054102564102564</v>
      </c>
      <c r="E13" s="18">
        <f>SUM(E9:E12)</f>
        <v>394.21999999999997</v>
      </c>
    </row>
    <row r="14" ht="13.5" thickTop="1"/>
    <row r="15" ht="13.5" thickBot="1"/>
    <row r="16" spans="1:5" ht="14.25" thickBot="1" thickTop="1">
      <c r="A16" s="19"/>
      <c r="B16" s="50" t="s">
        <v>10</v>
      </c>
      <c r="C16" s="20"/>
      <c r="D16" s="6"/>
      <c r="E16" s="6"/>
    </row>
    <row r="17" spans="1:5" ht="13.5" thickTop="1">
      <c r="A17" s="51" t="s">
        <v>14</v>
      </c>
      <c r="B17" s="8">
        <f>Saisie!D15</f>
        <v>100</v>
      </c>
      <c r="C17" s="52">
        <f>Saisie!D18</f>
        <v>72</v>
      </c>
      <c r="D17" s="8">
        <v>1.12</v>
      </c>
      <c r="E17" s="21">
        <f>C17*D17</f>
        <v>80.64000000000001</v>
      </c>
    </row>
    <row r="18" spans="1:5" ht="13.5" thickBot="1">
      <c r="A18" s="53" t="s">
        <v>11</v>
      </c>
      <c r="B18" s="14">
        <f>Saisie!D16</f>
        <v>50</v>
      </c>
      <c r="C18" s="54">
        <f>Saisie!D19</f>
        <v>36</v>
      </c>
      <c r="D18" s="14">
        <v>1.61</v>
      </c>
      <c r="E18" s="22">
        <f>C18*D18</f>
        <v>57.96</v>
      </c>
    </row>
    <row r="19" spans="1:5" ht="17.25" thickBot="1" thickTop="1">
      <c r="A19" s="23" t="s">
        <v>12</v>
      </c>
      <c r="B19" s="24">
        <f>B17+B18</f>
        <v>150</v>
      </c>
      <c r="C19" s="24">
        <f>C17+C18</f>
        <v>108</v>
      </c>
      <c r="D19" s="17">
        <f>E19/C19</f>
        <v>1.2833333333333334</v>
      </c>
      <c r="E19" s="18">
        <f>E17+E18</f>
        <v>138.60000000000002</v>
      </c>
    </row>
    <row r="20" ht="13.5" thickTop="1"/>
    <row r="21" ht="13.5" thickBot="1"/>
    <row r="22" spans="1:5" ht="19.5" thickBot="1" thickTop="1">
      <c r="A22" s="78" t="s">
        <v>13</v>
      </c>
      <c r="B22" s="79"/>
      <c r="C22" s="25">
        <f>C19+C13</f>
        <v>888</v>
      </c>
      <c r="D22" s="26">
        <f>E22/C22</f>
        <v>0.6000225225225224</v>
      </c>
      <c r="E22" s="26">
        <f>E19+E13</f>
        <v>532.8199999999999</v>
      </c>
    </row>
    <row r="23" ht="13.5" thickTop="1"/>
  </sheetData>
  <sheetProtection/>
  <mergeCells count="11">
    <mergeCell ref="C4:E4"/>
    <mergeCell ref="C2:E2"/>
    <mergeCell ref="C3:E3"/>
    <mergeCell ref="A22:B22"/>
    <mergeCell ref="A12:B12"/>
    <mergeCell ref="A13:B13"/>
    <mergeCell ref="A3:B3"/>
    <mergeCell ref="A4:B4"/>
    <mergeCell ref="A9:B9"/>
    <mergeCell ref="A10:B10"/>
    <mergeCell ref="A11:B1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Patrick LABOUYRIE</cp:lastModifiedBy>
  <cp:lastPrinted>2020-10-12T14:46:34Z</cp:lastPrinted>
  <dcterms:created xsi:type="dcterms:W3CDTF">1996-10-21T11:03:58Z</dcterms:created>
  <dcterms:modified xsi:type="dcterms:W3CDTF">2023-10-12T16:33:19Z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1976496237</vt:i4>
  </property>
  <property fmtid="{D5CDD505-2E9C-101B-9397-08002B2CF9AE}" pid="3" name="_EmailSubject">
    <vt:lpwstr/>
  </property>
  <property fmtid="{D5CDD505-2E9C-101B-9397-08002B2CF9AE}" pid="4" name="_AuthorEmail">
    <vt:lpwstr>patrick.labouyrie@sogerma.eads.net</vt:lpwstr>
  </property>
  <property fmtid="{D5CDD505-2E9C-101B-9397-08002B2CF9AE}" pid="5" name="_AuthorEmailDisplayName">
    <vt:lpwstr>LABOUYRIE, Patrick</vt:lpwstr>
  </property>
  <property fmtid="{D5CDD505-2E9C-101B-9397-08002B2CF9AE}" pid="6" name="_ReviewingToolsShownOnce">
    <vt:lpwstr/>
  </property>
</Properties>
</file>